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440" windowHeight="8085" activeTab="0"/>
  </bookViews>
  <sheets>
    <sheet name="Sheet1" sheetId="1" r:id="rId1"/>
  </sheets>
  <definedNames>
    <definedName name="_xlnm.Print_Area" localSheetId="0">'Sheet1'!$A$1:$T$31</definedName>
  </definedNames>
  <calcPr fullCalcOnLoad="1"/>
</workbook>
</file>

<file path=xl/sharedStrings.xml><?xml version="1.0" encoding="utf-8"?>
<sst xmlns="http://schemas.openxmlformats.org/spreadsheetml/2006/main" count="73" uniqueCount="73">
  <si>
    <t>Наименование объекта, адрес расположения объекта</t>
  </si>
  <si>
    <t>Год ввода в эксплуатацию</t>
  </si>
  <si>
    <t>l</t>
  </si>
  <si>
    <t>площадь  газа</t>
  </si>
  <si>
    <t>площадь убир двор</t>
  </si>
  <si>
    <t xml:space="preserve">Освещение мест общего пользования </t>
  </si>
  <si>
    <t>Текущий ремонт инженерного оборудования ***</t>
  </si>
  <si>
    <t>Текущий ремонт конструктивных элементов ****</t>
  </si>
  <si>
    <t>Содержание аварийно- диспетчерской службы *</t>
  </si>
  <si>
    <t>Затраты по санитарному содержанию   **</t>
  </si>
  <si>
    <t xml:space="preserve">Затраты по управлению домами </t>
  </si>
  <si>
    <t>Всего:</t>
  </si>
  <si>
    <t xml:space="preserve">в т.ч. зарплата и отчисления ИТР </t>
  </si>
  <si>
    <t xml:space="preserve">Начисленно платы  за сод. жилья </t>
  </si>
  <si>
    <t xml:space="preserve">Собрано платы  за сод. жилья </t>
  </si>
  <si>
    <t xml:space="preserve">Прибыль/ убыток  (+/-) </t>
  </si>
  <si>
    <t>Всего затрат:</t>
  </si>
  <si>
    <t>№ п/п</t>
  </si>
  <si>
    <t>*- зарплата работников аварийно-диспетчерской службы, обязательные отчисления ЕСН, контроль технического состояния, поддержание работоспособности и исправности, наладка, регулировка, подготовка к сезонной эксплуатации инженерного оборудования, устранение незначительных неполадок.</t>
  </si>
  <si>
    <t>8-ми квартирный жилой дом № 3 , ул. Магистральная</t>
  </si>
  <si>
    <t>8-ми квартирный жилой дом № 2 , ул. Магистральная</t>
  </si>
  <si>
    <t>8-ми квартирный жилой дом № 4 , ул. Магистральная</t>
  </si>
  <si>
    <t>8-ми квартирный жилой дом № 9 , ул. Магистральная</t>
  </si>
  <si>
    <t>8-ми квартирный жилой дом № 10 , ул. Магистральная</t>
  </si>
  <si>
    <t>8-ми квартирный жилой дом № 4, ул. Садовая</t>
  </si>
  <si>
    <t>8-ми квартирный жилой дом № 1, ул. Садовая</t>
  </si>
  <si>
    <t>8-ми квартирный жилой дом № 5, ул. Садовая</t>
  </si>
  <si>
    <t>8-ми квартирный жилой дом № 1, ул. Школьная</t>
  </si>
  <si>
    <t>8-ми квартирный жилой дом № 3, ул. Школьная</t>
  </si>
  <si>
    <t>8-ми квартирный жилой дом № 16, ул. Центральная</t>
  </si>
  <si>
    <t>8-ми квартирный жилой дом № 14, ул. Центральная</t>
  </si>
  <si>
    <t>16-ти квартирный жилой дом № 6/2, ул. Магистральная</t>
  </si>
  <si>
    <t>18-ти квартирный жилой дом № 7, ул. Магистральная</t>
  </si>
  <si>
    <t>18-ти квартирный жилой дом № 8, ул. Магистральная</t>
  </si>
  <si>
    <t>Всего по МКД, находящимся в управлении:</t>
  </si>
  <si>
    <t>Установка железной двери с доводчиком-10900руб. Кап. ремонт кровли 362м² - 227533руб.</t>
  </si>
  <si>
    <t>Установка 3х железных дверей - 45000 руб</t>
  </si>
  <si>
    <t>Установка 2х железных дверей с доводч.- 27400 р.</t>
  </si>
  <si>
    <r>
      <t>Установка 2х железных дверей с доводч.- 27400р. Кап. ремонт кровли 380м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- 194539р.</t>
    </r>
  </si>
  <si>
    <t>***- виды работ: прочистка канализации, ремонт сетей внутренних  водопроводов холодного, горячего водоснабжения и отопления ,ремонт и замена запорной арматуры, ремонт внутридомового электрооборудования и др.</t>
  </si>
  <si>
    <t>Установка железной двери-  15000руб.                                            Замена козырька-  7590руб.                                                     Кап. ремонт кровли 365м² - 186768р.</t>
  </si>
  <si>
    <t>Установка железных дверей - 36500 р.                                   Кап. ремонт кровли - 381189 р.</t>
  </si>
  <si>
    <t>Установка 2х железных дверей с доводч.- 27400 р.                                                Ремонт кровли  351кв.м. - 244510р.</t>
  </si>
  <si>
    <t>Установка железной двери с доводчиком 10900руб.                                                       Ремонт кровли  345 кв.м. - 298050р.</t>
  </si>
  <si>
    <t>Замена внутридомового водопровода 35мп-19988р.                               Ремонт межпанельных швов 260 кв.м.-194615руб.                                                    Установка  дверных блоков  4шт. - 61600р.</t>
  </si>
  <si>
    <t>Замена внутридомового водопровода 33мп-19571р.                                        Ремонт межпанельных швов 260 кв.м.  - 194615р.                                     Установка  дверных блоков  4шт. - 49600р.</t>
  </si>
  <si>
    <r>
      <t>Кап. ремонт кровли 390м</t>
    </r>
    <r>
      <rPr>
        <sz val="10"/>
        <rFont val="Calibri"/>
        <family val="2"/>
      </rPr>
      <t xml:space="preserve">² </t>
    </r>
    <r>
      <rPr>
        <sz val="10"/>
        <rFont val="Arial"/>
        <family val="2"/>
      </rPr>
      <t>- 237800р.                                                          Установка дверных блоков 2шт. - 43800р.                                        Установка окон 2шт. - 38850р.</t>
    </r>
  </si>
  <si>
    <r>
      <t>Установка 2х железных дверей - 30000 руб.                               Установка 2х железных козырьков  - 10000руб.                        Выборочный ремонт кровли  - 67673</t>
    </r>
    <r>
      <rPr>
        <sz val="11"/>
        <rFont val="Arial"/>
        <family val="2"/>
      </rPr>
      <t xml:space="preserve"> р.              </t>
    </r>
    <r>
      <rPr>
        <sz val="10"/>
        <rFont val="Arial"/>
        <family val="2"/>
      </rPr>
      <t xml:space="preserve">                                                   </t>
    </r>
  </si>
  <si>
    <r>
      <t>Кап. ремонт кровли 342м</t>
    </r>
    <r>
      <rPr>
        <sz val="10"/>
        <rFont val="Calibri"/>
        <family val="2"/>
      </rPr>
      <t xml:space="preserve">² </t>
    </r>
    <r>
      <rPr>
        <sz val="10"/>
        <rFont val="Arial"/>
        <family val="2"/>
      </rPr>
      <t>- 323142р.                                                                Ремонт межпанельных швов 377 м.п. - 301191р.</t>
    </r>
  </si>
  <si>
    <t xml:space="preserve">Кап. ремонт кровли 287 м² - 155791р.                                                                      Ремонт межпанельных швов 388м.п. - 310206р. </t>
  </si>
  <si>
    <t>Установка металл. дверного блока-9000руб.                              Замена  козырька - 7200руб.                              Восстановление вент. шахт - 73187 руб.</t>
  </si>
  <si>
    <t xml:space="preserve">  </t>
  </si>
  <si>
    <t>Установка 2х металл. дверных блоков-24000руб .                                        Замена 2х козырьков - 13400руб.                                                              Замена 2х окннных блоков - 13400 руб.                                       Замена перилл 5м -14700руб.                                            Кап. ремонт кровли 414 кв.м.- 392338 руб.</t>
  </si>
  <si>
    <t>Установка 2х металл. дверных блоков-29000руб.                                                                                                                             Замена 2х козырьков - 14400руб.                                           Замена 2х окннных блоков - 13400 руб.                                     Кап. ремонт кровли 442,75 кв.м.- 387100 руб.</t>
  </si>
  <si>
    <t>СОДЕРЖАНИЕ И РЕМОНТ МЕСТ ОБЩЕГО ПОЛЬЗОВАНИЯ МНОГОКВАРТИРНЫХ ДОМОВ</t>
  </si>
  <si>
    <t>АРЖ</t>
  </si>
  <si>
    <t>****- виды работ: очистка кровель от снега и наледи, выборочный ремонт кровель,остекление окон,  прочистка вентиляционных и дымовых каналов, ремонт крылец, отмосток, козырьков ,кровли, межпанельных швов, ремонт подъездов и др.</t>
  </si>
  <si>
    <t>**- заработная плата уборщиков мест общего пользования, обязательные отчисления ЕСН,социальные выплаты, спецодежда, инвентарь, подвоз песка.</t>
  </si>
  <si>
    <t xml:space="preserve">ОДН Березкинское </t>
  </si>
  <si>
    <t>12-ти квартирный жилой дом № 31 , ул. Льнозаводская, д.Пищулино</t>
  </si>
  <si>
    <t>18-ти квартирный жилой дом № 15 , ул. Школа-интернат, д.Пищулино</t>
  </si>
  <si>
    <t>18-ти квартирный жилой дом № 14 , ул. Школа-интернат, д.Пищулино</t>
  </si>
  <si>
    <t>Кардымово</t>
  </si>
  <si>
    <t>Сведения о выполненных работах по капитальному ремонту конструктивных элементов за период с 01.01.2008г. по 30.09.2014г.</t>
  </si>
  <si>
    <t>з/п Каменское с\п по обслуживанию Голозов</t>
  </si>
  <si>
    <t>Диагностика ВДГО</t>
  </si>
  <si>
    <t>Техническое обслуживание фасадных и внутренних газопроводов</t>
  </si>
  <si>
    <t>ОТЧЕТ ПО МНОГОКВАРТИРНЫМ ДОМАМ ЗА 2021 Г.</t>
  </si>
  <si>
    <r>
      <t>Общая площадь, м</t>
    </r>
    <r>
      <rPr>
        <vertAlign val="superscript"/>
        <sz val="11"/>
        <rFont val="Times New Roman"/>
        <family val="1"/>
      </rPr>
      <t>2 по тех паспорту</t>
    </r>
  </si>
  <si>
    <r>
      <t>Площадь, м</t>
    </r>
    <r>
      <rPr>
        <vertAlign val="superscript"/>
        <sz val="11"/>
        <rFont val="Times New Roman"/>
        <family val="1"/>
      </rPr>
      <t>2   по начислению</t>
    </r>
  </si>
  <si>
    <t>S АРЖ</t>
  </si>
  <si>
    <t xml:space="preserve">каменское с п </t>
  </si>
  <si>
    <t>доля АУП+сбор квартплаты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</si>
</sst>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58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color indexed="10"/>
      <name val="Arial"/>
      <family val="2"/>
    </font>
    <font>
      <b/>
      <sz val="2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0"/>
      <color rgb="FFFF0000"/>
      <name val="Arial"/>
      <family val="2"/>
    </font>
    <font>
      <b/>
      <sz val="22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2" fontId="8" fillId="33" borderId="10" xfId="0" applyNumberFormat="1" applyFont="1" applyFill="1" applyBorder="1" applyAlignment="1" applyProtection="1">
      <alignment horizontal="center" vertical="top"/>
      <protection/>
    </xf>
    <xf numFmtId="2" fontId="6" fillId="33" borderId="10" xfId="0" applyNumberFormat="1" applyFont="1" applyFill="1" applyBorder="1" applyAlignment="1" applyProtection="1">
      <alignment horizontal="center" vertical="top"/>
      <protection/>
    </xf>
    <xf numFmtId="0" fontId="1" fillId="33" borderId="11" xfId="0" applyNumberFormat="1" applyFont="1" applyFill="1" applyBorder="1" applyAlignment="1" applyProtection="1">
      <alignment horizontal="center" vertical="top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2" fontId="1" fillId="33" borderId="10" xfId="0" applyNumberFormat="1" applyFont="1" applyFill="1" applyBorder="1" applyAlignment="1" applyProtection="1">
      <alignment horizontal="center" vertical="top"/>
      <protection/>
    </xf>
    <xf numFmtId="2" fontId="1" fillId="33" borderId="10" xfId="0" applyNumberFormat="1" applyFont="1" applyFill="1" applyBorder="1" applyAlignment="1" applyProtection="1">
      <alignment horizontal="center" vertical="top"/>
      <protection/>
    </xf>
    <xf numFmtId="172" fontId="0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172" fontId="0" fillId="33" borderId="12" xfId="0" applyNumberFormat="1" applyFill="1" applyBorder="1" applyAlignment="1" applyProtection="1">
      <alignment horizontal="left" vertical="center" wrapText="1"/>
      <protection/>
    </xf>
    <xf numFmtId="172" fontId="1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horizontal="left" vertical="top"/>
      <protection/>
    </xf>
    <xf numFmtId="0" fontId="6" fillId="33" borderId="13" xfId="0" applyNumberFormat="1" applyFont="1" applyFill="1" applyBorder="1" applyAlignment="1" applyProtection="1">
      <alignment horizontal="center" vertical="top"/>
      <protection/>
    </xf>
    <xf numFmtId="2" fontId="6" fillId="33" borderId="13" xfId="0" applyNumberFormat="1" applyFont="1" applyFill="1" applyBorder="1" applyAlignment="1" applyProtection="1">
      <alignment horizontal="center" vertical="top"/>
      <protection/>
    </xf>
    <xf numFmtId="0" fontId="0" fillId="33" borderId="14" xfId="0" applyNumberFormat="1" applyFont="1" applyFill="1" applyBorder="1" applyAlignment="1" applyProtection="1">
      <alignment vertical="top"/>
      <protection/>
    </xf>
    <xf numFmtId="0" fontId="53" fillId="34" borderId="0" xfId="0" applyNumberFormat="1" applyFont="1" applyFill="1" applyBorder="1" applyAlignment="1" applyProtection="1">
      <alignment vertical="top"/>
      <protection/>
    </xf>
    <xf numFmtId="0" fontId="53" fillId="33" borderId="0" xfId="0" applyNumberFormat="1" applyFont="1" applyFill="1" applyBorder="1" applyAlignment="1" applyProtection="1">
      <alignment vertical="top"/>
      <protection/>
    </xf>
    <xf numFmtId="0" fontId="54" fillId="33" borderId="0" xfId="0" applyNumberFormat="1" applyFont="1" applyFill="1" applyBorder="1" applyAlignment="1" applyProtection="1">
      <alignment vertical="top"/>
      <protection/>
    </xf>
    <xf numFmtId="0" fontId="53" fillId="33" borderId="0" xfId="0" applyNumberFormat="1" applyFont="1" applyFill="1" applyBorder="1" applyAlignment="1" applyProtection="1">
      <alignment vertical="top" wrapText="1"/>
      <protection/>
    </xf>
    <xf numFmtId="0" fontId="4" fillId="33" borderId="1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72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 indent="2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4" fillId="34" borderId="0" xfId="0" applyNumberFormat="1" applyFont="1" applyFill="1" applyBorder="1" applyAlignment="1" applyProtection="1">
      <alignment vertical="top"/>
      <protection/>
    </xf>
    <xf numFmtId="0" fontId="54" fillId="21" borderId="0" xfId="0" applyNumberFormat="1" applyFont="1" applyFill="1" applyBorder="1" applyAlignment="1" applyProtection="1">
      <alignment vertical="top"/>
      <protection/>
    </xf>
    <xf numFmtId="0" fontId="54" fillId="21" borderId="0" xfId="0" applyNumberFormat="1" applyFont="1" applyFill="1" applyBorder="1" applyAlignment="1" applyProtection="1">
      <alignment vertical="top" wrapText="1"/>
      <protection/>
    </xf>
    <xf numFmtId="0" fontId="4" fillId="33" borderId="16" xfId="0" applyNumberFormat="1" applyFont="1" applyFill="1" applyBorder="1" applyAlignment="1" applyProtection="1">
      <alignment horizontal="center" vertical="top"/>
      <protection/>
    </xf>
    <xf numFmtId="0" fontId="4" fillId="33" borderId="17" xfId="0" applyNumberFormat="1" applyFont="1" applyFill="1" applyBorder="1" applyAlignment="1" applyProtection="1">
      <alignment horizontal="center" vertical="top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 vertical="top" wrapText="1"/>
      <protection/>
    </xf>
    <xf numFmtId="0" fontId="4" fillId="33" borderId="19" xfId="0" applyNumberFormat="1" applyFont="1" applyFill="1" applyBorder="1" applyAlignment="1" applyProtection="1">
      <alignment horizontal="center" vertical="top"/>
      <protection/>
    </xf>
    <xf numFmtId="0" fontId="7" fillId="33" borderId="20" xfId="0" applyNumberFormat="1" applyFont="1" applyFill="1" applyBorder="1" applyAlignment="1" applyProtection="1">
      <alignment horizontal="left" vertical="top" wrapText="1"/>
      <protection/>
    </xf>
    <xf numFmtId="0" fontId="55" fillId="33" borderId="0" xfId="0" applyNumberFormat="1" applyFont="1" applyFill="1" applyBorder="1" applyAlignment="1" applyProtection="1">
      <alignment vertical="top"/>
      <protection/>
    </xf>
    <xf numFmtId="2" fontId="55" fillId="33" borderId="0" xfId="0" applyNumberFormat="1" applyFont="1" applyFill="1" applyBorder="1" applyAlignment="1" applyProtection="1">
      <alignment vertical="top"/>
      <protection/>
    </xf>
    <xf numFmtId="0" fontId="55" fillId="33" borderId="0" xfId="0" applyNumberFormat="1" applyFont="1" applyFill="1" applyBorder="1" applyAlignment="1" applyProtection="1">
      <alignment vertical="top" wrapText="1"/>
      <protection/>
    </xf>
    <xf numFmtId="0" fontId="4" fillId="33" borderId="21" xfId="0" applyNumberFormat="1" applyFont="1" applyFill="1" applyBorder="1" applyAlignment="1" applyProtection="1">
      <alignment horizontal="center" vertical="top"/>
      <protection/>
    </xf>
    <xf numFmtId="0" fontId="1" fillId="33" borderId="22" xfId="0" applyNumberFormat="1" applyFont="1" applyFill="1" applyBorder="1" applyAlignment="1" applyProtection="1">
      <alignment horizontal="center" vertical="top"/>
      <protection/>
    </xf>
    <xf numFmtId="0" fontId="7" fillId="33" borderId="23" xfId="0" applyNumberFormat="1" applyFont="1" applyFill="1" applyBorder="1" applyAlignment="1" applyProtection="1">
      <alignment horizontal="left" vertical="top" wrapText="1"/>
      <protection/>
    </xf>
    <xf numFmtId="0" fontId="1" fillId="33" borderId="23" xfId="0" applyNumberFormat="1" applyFont="1" applyFill="1" applyBorder="1" applyAlignment="1" applyProtection="1">
      <alignment horizontal="center" vertical="top"/>
      <protection/>
    </xf>
    <xf numFmtId="172" fontId="1" fillId="33" borderId="23" xfId="0" applyNumberFormat="1" applyFont="1" applyFill="1" applyBorder="1" applyAlignment="1" applyProtection="1">
      <alignment horizontal="center" vertical="top"/>
      <protection/>
    </xf>
    <xf numFmtId="2" fontId="1" fillId="33" borderId="23" xfId="0" applyNumberFormat="1" applyFont="1" applyFill="1" applyBorder="1" applyAlignment="1" applyProtection="1">
      <alignment horizontal="center" vertical="top"/>
      <protection/>
    </xf>
    <xf numFmtId="0" fontId="4" fillId="33" borderId="24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5" fillId="0" borderId="0" xfId="0" applyNumberFormat="1" applyFont="1" applyFill="1" applyBorder="1" applyAlignment="1" applyProtection="1">
      <alignment vertical="center" wrapText="1"/>
      <protection/>
    </xf>
    <xf numFmtId="0" fontId="55" fillId="0" borderId="0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NumberFormat="1" applyFont="1" applyFill="1" applyBorder="1" applyAlignment="1" applyProtection="1">
      <alignment vertical="top"/>
      <protection/>
    </xf>
    <xf numFmtId="0" fontId="55" fillId="0" borderId="0" xfId="0" applyNumberFormat="1" applyFont="1" applyFill="1" applyBorder="1" applyAlignment="1" applyProtection="1">
      <alignment vertical="top" wrapText="1"/>
      <protection/>
    </xf>
    <xf numFmtId="0" fontId="53" fillId="0" borderId="0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2" fontId="1" fillId="0" borderId="23" xfId="0" applyNumberFormat="1" applyFont="1" applyFill="1" applyBorder="1" applyAlignment="1" applyProtection="1">
      <alignment horizontal="center" vertical="top"/>
      <protection/>
    </xf>
    <xf numFmtId="2" fontId="1" fillId="0" borderId="23" xfId="0" applyNumberFormat="1" applyFont="1" applyFill="1" applyBorder="1" applyAlignment="1" applyProtection="1">
      <alignment horizontal="center" vertical="top" wrapText="1"/>
      <protection/>
    </xf>
    <xf numFmtId="2" fontId="1" fillId="0" borderId="10" xfId="0" applyNumberFormat="1" applyFont="1" applyFill="1" applyBorder="1" applyAlignment="1" applyProtection="1">
      <alignment horizontal="center" vertical="top" wrapText="1"/>
      <protection/>
    </xf>
    <xf numFmtId="2" fontId="1" fillId="0" borderId="10" xfId="0" applyNumberFormat="1" applyFont="1" applyFill="1" applyBorder="1" applyAlignment="1" applyProtection="1">
      <alignment horizontal="center" vertical="top"/>
      <protection/>
    </xf>
    <xf numFmtId="2" fontId="1" fillId="0" borderId="10" xfId="0" applyNumberFormat="1" applyFont="1" applyFill="1" applyBorder="1" applyAlignment="1" applyProtection="1">
      <alignment horizontal="center" vertical="top" wrapText="1"/>
      <protection/>
    </xf>
    <xf numFmtId="2" fontId="6" fillId="0" borderId="13" xfId="0" applyNumberFormat="1" applyFont="1" applyFill="1" applyBorder="1" applyAlignment="1" applyProtection="1">
      <alignment horizontal="center" vertical="top"/>
      <protection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2" fontId="5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29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33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5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4" fillId="33" borderId="36" xfId="0" applyNumberFormat="1" applyFont="1" applyFill="1" applyBorder="1" applyAlignment="1" applyProtection="1">
      <alignment horizontal="center" vertical="center" wrapText="1"/>
      <protection/>
    </xf>
    <xf numFmtId="0" fontId="4" fillId="33" borderId="37" xfId="0" applyNumberFormat="1" applyFont="1" applyFill="1" applyBorder="1" applyAlignment="1" applyProtection="1">
      <alignment horizontal="center" vertical="center" wrapText="1"/>
      <protection/>
    </xf>
    <xf numFmtId="0" fontId="56" fillId="35" borderId="26" xfId="0" applyNumberFormat="1" applyFont="1" applyFill="1" applyBorder="1" applyAlignment="1" applyProtection="1">
      <alignment horizontal="center" vertical="top"/>
      <protection/>
    </xf>
    <xf numFmtId="0" fontId="56" fillId="35" borderId="25" xfId="0" applyNumberFormat="1" applyFont="1" applyFill="1" applyBorder="1" applyAlignment="1" applyProtection="1">
      <alignment horizontal="center" vertical="top"/>
      <protection/>
    </xf>
    <xf numFmtId="0" fontId="57" fillId="33" borderId="38" xfId="0" applyNumberFormat="1" applyFont="1" applyFill="1" applyBorder="1" applyAlignment="1" applyProtection="1">
      <alignment horizontal="center" vertical="top"/>
      <protection/>
    </xf>
    <xf numFmtId="0" fontId="57" fillId="33" borderId="39" xfId="0" applyNumberFormat="1" applyFont="1" applyFill="1" applyBorder="1" applyAlignment="1" applyProtection="1">
      <alignment horizontal="center" vertical="top"/>
      <protection/>
    </xf>
    <xf numFmtId="0" fontId="57" fillId="33" borderId="40" xfId="0" applyNumberFormat="1" applyFont="1" applyFill="1" applyBorder="1" applyAlignment="1" applyProtection="1">
      <alignment horizontal="center" vertical="top"/>
      <protection/>
    </xf>
    <xf numFmtId="0" fontId="1" fillId="33" borderId="41" xfId="0" applyNumberFormat="1" applyFont="1" applyFill="1" applyBorder="1" applyAlignment="1" applyProtection="1">
      <alignment horizontal="center" vertical="center" wrapText="1"/>
      <protection/>
    </xf>
    <xf numFmtId="0" fontId="1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NumberFormat="1" applyFont="1" applyFill="1" applyBorder="1" applyAlignment="1" applyProtection="1">
      <alignment horizontal="center" vertical="center" wrapText="1"/>
      <protection/>
    </xf>
    <xf numFmtId="0" fontId="1" fillId="33" borderId="44" xfId="0" applyNumberFormat="1" applyFont="1" applyFill="1" applyBorder="1" applyAlignment="1" applyProtection="1">
      <alignment horizontal="center" vertical="center" wrapText="1"/>
      <protection/>
    </xf>
    <xf numFmtId="0" fontId="57" fillId="33" borderId="23" xfId="0" applyNumberFormat="1" applyFont="1" applyFill="1" applyBorder="1" applyAlignment="1" applyProtection="1">
      <alignment horizontal="center" vertical="top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SheetLayoutView="100" workbookViewId="0" topLeftCell="A8">
      <selection activeCell="E12" sqref="E1:E16384"/>
    </sheetView>
  </sheetViews>
  <sheetFormatPr defaultColWidth="9.28125" defaultRowHeight="51.75" customHeight="1"/>
  <cols>
    <col min="1" max="1" width="5.8515625" style="0" customWidth="1"/>
    <col min="2" max="2" width="58.140625" style="0" customWidth="1"/>
    <col min="3" max="3" width="16.140625" style="0" customWidth="1"/>
    <col min="4" max="4" width="12.8515625" style="0" customWidth="1"/>
    <col min="5" max="5" width="13.421875" style="0" hidden="1" customWidth="1"/>
    <col min="6" max="7" width="16.140625" style="9" customWidth="1"/>
    <col min="8" max="9" width="16.140625" style="50" customWidth="1"/>
    <col min="10" max="11" width="16.140625" style="0" customWidth="1"/>
    <col min="12" max="15" width="16.140625" style="1" customWidth="1"/>
    <col min="16" max="17" width="16.140625" style="69" customWidth="1"/>
    <col min="18" max="18" width="16.140625" style="1" customWidth="1"/>
    <col min="19" max="19" width="36.140625" style="1" customWidth="1"/>
    <col min="20" max="20" width="23.28125" style="1" customWidth="1"/>
  </cols>
  <sheetData>
    <row r="1" spans="5:20" s="16" customFormat="1" ht="51.75" customHeight="1" hidden="1">
      <c r="E1" s="32"/>
      <c r="F1" s="9"/>
      <c r="G1" s="9"/>
      <c r="H1" s="50" t="s">
        <v>4</v>
      </c>
      <c r="I1" s="50"/>
      <c r="J1" s="50"/>
      <c r="K1" s="50" t="s">
        <v>3</v>
      </c>
      <c r="L1" s="17"/>
      <c r="M1" s="17"/>
      <c r="N1" s="17"/>
      <c r="O1" s="9"/>
      <c r="P1" s="50"/>
      <c r="Q1" s="55"/>
      <c r="R1" s="17"/>
      <c r="S1" s="17"/>
      <c r="T1" s="17"/>
    </row>
    <row r="2" spans="5:20" s="16" customFormat="1" ht="57" customHeight="1" hidden="1">
      <c r="E2" s="32"/>
      <c r="F2" s="9"/>
      <c r="G2" s="9"/>
      <c r="H2" s="50"/>
      <c r="I2" s="50"/>
      <c r="J2" s="50"/>
      <c r="K2" s="50" t="s">
        <v>62</v>
      </c>
      <c r="L2" s="17"/>
      <c r="M2" s="40" t="s">
        <v>72</v>
      </c>
      <c r="N2" s="42"/>
      <c r="O2" s="9"/>
      <c r="P2" s="50"/>
      <c r="Q2" s="55"/>
      <c r="R2" s="17"/>
      <c r="S2" s="17"/>
      <c r="T2" s="17"/>
    </row>
    <row r="3" spans="5:20" s="16" customFormat="1" ht="75.75" customHeight="1" hidden="1">
      <c r="E3" s="33" t="s">
        <v>64</v>
      </c>
      <c r="F3" s="40"/>
      <c r="G3" s="40"/>
      <c r="H3" s="51"/>
      <c r="I3" s="52"/>
      <c r="J3" s="53"/>
      <c r="K3" s="50"/>
      <c r="L3" s="17"/>
      <c r="M3" s="40">
        <f>338521.03+108611.53</f>
        <v>447132.56000000006</v>
      </c>
      <c r="N3" s="40" t="s">
        <v>71</v>
      </c>
      <c r="O3" s="9"/>
      <c r="P3" s="50"/>
      <c r="Q3" s="55"/>
      <c r="R3" s="17"/>
      <c r="S3" s="17"/>
      <c r="T3" s="17"/>
    </row>
    <row r="4" spans="5:20" s="16" customFormat="1" ht="58.5" customHeight="1" hidden="1">
      <c r="E4" s="32" t="s">
        <v>55</v>
      </c>
      <c r="F4" s="40">
        <f>487824.78+230000+80300</f>
        <v>798124.78</v>
      </c>
      <c r="G4" s="41"/>
      <c r="H4" s="53"/>
      <c r="I4" s="54"/>
      <c r="J4" s="53"/>
      <c r="K4" s="50"/>
      <c r="L4" s="17"/>
      <c r="M4" s="9"/>
      <c r="N4" s="37"/>
      <c r="O4" s="9"/>
      <c r="P4" s="50"/>
      <c r="Q4" s="55"/>
      <c r="R4" s="17"/>
      <c r="S4" s="17"/>
      <c r="T4" s="17"/>
    </row>
    <row r="5" spans="5:20" s="16" customFormat="1" ht="44.25" customHeight="1" hidden="1">
      <c r="E5" s="32" t="s">
        <v>70</v>
      </c>
      <c r="F5" s="40"/>
      <c r="G5" s="40"/>
      <c r="H5" s="53"/>
      <c r="I5" s="53"/>
      <c r="J5" s="53"/>
      <c r="K5" s="50"/>
      <c r="L5" s="17"/>
      <c r="M5" s="17"/>
      <c r="N5" s="19"/>
      <c r="O5" s="9"/>
      <c r="P5" s="50"/>
      <c r="Q5" s="55"/>
      <c r="R5" s="17"/>
      <c r="S5" s="17"/>
      <c r="T5" s="17"/>
    </row>
    <row r="6" spans="5:20" s="16" customFormat="1" ht="46.5" customHeight="1" hidden="1" thickBot="1">
      <c r="E6" s="31"/>
      <c r="F6" s="9"/>
      <c r="G6" s="9"/>
      <c r="H6" s="55"/>
      <c r="I6" s="55"/>
      <c r="J6" s="55"/>
      <c r="K6" s="55"/>
      <c r="L6" s="17"/>
      <c r="M6" s="17">
        <f>SUM(M2:M5)</f>
        <v>447132.56000000006</v>
      </c>
      <c r="N6" s="19"/>
      <c r="O6" s="9"/>
      <c r="P6" s="50"/>
      <c r="Q6" s="55"/>
      <c r="R6" s="17"/>
      <c r="S6" s="17"/>
      <c r="T6" s="17"/>
    </row>
    <row r="7" spans="1:20" s="16" customFormat="1" ht="36.75" customHeight="1" hidden="1" thickBot="1">
      <c r="A7" s="17"/>
      <c r="B7" s="17"/>
      <c r="C7" s="17"/>
      <c r="D7" s="17"/>
      <c r="E7" s="18"/>
      <c r="F7" s="17"/>
      <c r="G7" s="17" t="s">
        <v>58</v>
      </c>
      <c r="H7" s="55">
        <f>17290.02+1428</f>
        <v>18718.02</v>
      </c>
      <c r="I7" s="55"/>
      <c r="J7" s="55"/>
      <c r="K7" s="55"/>
      <c r="L7" s="17"/>
      <c r="M7" s="17"/>
      <c r="N7" s="19"/>
      <c r="O7" s="17"/>
      <c r="P7" s="55"/>
      <c r="Q7" s="55"/>
      <c r="R7" s="17"/>
      <c r="S7" s="17"/>
      <c r="T7" s="17"/>
    </row>
    <row r="8" spans="1:19" ht="34.5" customHeight="1" thickBot="1">
      <c r="A8" s="86" t="s">
        <v>67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4" t="s">
        <v>63</v>
      </c>
    </row>
    <row r="9" spans="1:19" ht="35.25" customHeight="1">
      <c r="A9" s="88"/>
      <c r="B9" s="89"/>
      <c r="C9" s="89"/>
      <c r="D9" s="89"/>
      <c r="E9" s="90"/>
      <c r="F9" s="95" t="s">
        <v>54</v>
      </c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88"/>
      <c r="S9" s="85"/>
    </row>
    <row r="10" spans="1:19" s="1" customFormat="1" ht="51.75" customHeight="1">
      <c r="A10" s="81" t="s">
        <v>17</v>
      </c>
      <c r="B10" s="81" t="s">
        <v>0</v>
      </c>
      <c r="C10" s="72" t="s">
        <v>1</v>
      </c>
      <c r="D10" s="72" t="s">
        <v>68</v>
      </c>
      <c r="E10" s="72" t="s">
        <v>69</v>
      </c>
      <c r="F10" s="79" t="s">
        <v>8</v>
      </c>
      <c r="G10" s="72" t="s">
        <v>9</v>
      </c>
      <c r="H10" s="76" t="s">
        <v>5</v>
      </c>
      <c r="I10" s="76" t="s">
        <v>6</v>
      </c>
      <c r="J10" s="76" t="s">
        <v>7</v>
      </c>
      <c r="K10" s="76" t="s">
        <v>66</v>
      </c>
      <c r="L10" s="72" t="s">
        <v>65</v>
      </c>
      <c r="M10" s="93" t="s">
        <v>10</v>
      </c>
      <c r="N10" s="94"/>
      <c r="O10" s="72" t="s">
        <v>16</v>
      </c>
      <c r="P10" s="74" t="s">
        <v>13</v>
      </c>
      <c r="Q10" s="76" t="s">
        <v>14</v>
      </c>
      <c r="R10" s="91" t="s">
        <v>15</v>
      </c>
      <c r="S10" s="85"/>
    </row>
    <row r="11" spans="1:19" s="1" customFormat="1" ht="63.75" customHeight="1" thickBot="1">
      <c r="A11" s="82"/>
      <c r="B11" s="82"/>
      <c r="C11" s="73"/>
      <c r="D11" s="73"/>
      <c r="E11" s="73"/>
      <c r="F11" s="80"/>
      <c r="G11" s="73"/>
      <c r="H11" s="78"/>
      <c r="I11" s="78"/>
      <c r="J11" s="78"/>
      <c r="K11" s="78"/>
      <c r="L11" s="73"/>
      <c r="M11" s="36" t="s">
        <v>11</v>
      </c>
      <c r="N11" s="36" t="s">
        <v>12</v>
      </c>
      <c r="O11" s="83"/>
      <c r="P11" s="75"/>
      <c r="Q11" s="77"/>
      <c r="R11" s="92"/>
      <c r="S11" s="85"/>
    </row>
    <row r="12" spans="1:19" s="12" customFormat="1" ht="30" customHeight="1" thickBot="1">
      <c r="A12" s="49">
        <v>1</v>
      </c>
      <c r="B12" s="38">
        <v>2</v>
      </c>
      <c r="C12" s="38">
        <v>3</v>
      </c>
      <c r="D12" s="38">
        <v>4</v>
      </c>
      <c r="E12" s="38">
        <v>4</v>
      </c>
      <c r="F12" s="38">
        <v>5</v>
      </c>
      <c r="G12" s="38">
        <v>6</v>
      </c>
      <c r="H12" s="56">
        <v>7</v>
      </c>
      <c r="I12" s="57">
        <v>8</v>
      </c>
      <c r="J12" s="58">
        <v>9</v>
      </c>
      <c r="K12" s="59">
        <v>10</v>
      </c>
      <c r="L12" s="38">
        <v>11</v>
      </c>
      <c r="M12" s="34">
        <v>12</v>
      </c>
      <c r="N12" s="35">
        <v>13</v>
      </c>
      <c r="O12" s="20">
        <v>14</v>
      </c>
      <c r="P12" s="66">
        <v>15</v>
      </c>
      <c r="Q12" s="67">
        <v>16</v>
      </c>
      <c r="R12" s="20">
        <v>17</v>
      </c>
      <c r="S12" s="20">
        <v>18</v>
      </c>
    </row>
    <row r="13" spans="1:19" s="1" customFormat="1" ht="50.25" customHeight="1" thickBot="1">
      <c r="A13" s="44" t="s">
        <v>2</v>
      </c>
      <c r="B13" s="45" t="s">
        <v>19</v>
      </c>
      <c r="C13" s="46">
        <v>1973</v>
      </c>
      <c r="D13" s="47">
        <v>331.1</v>
      </c>
      <c r="E13" s="47">
        <v>331.1</v>
      </c>
      <c r="F13" s="48">
        <f>F4/E31*E13</f>
        <v>33138.43231566012</v>
      </c>
      <c r="G13" s="48">
        <v>0</v>
      </c>
      <c r="H13" s="60">
        <v>-442.87</v>
      </c>
      <c r="I13" s="61">
        <v>0</v>
      </c>
      <c r="J13" s="62">
        <v>0</v>
      </c>
      <c r="K13" s="63">
        <v>1304.49</v>
      </c>
      <c r="L13" s="6"/>
      <c r="M13" s="6">
        <f>M3/E31*E13</f>
        <v>18565.107169943825</v>
      </c>
      <c r="N13" s="6">
        <f>M13*54.48%</f>
        <v>10114.270386185395</v>
      </c>
      <c r="O13" s="7">
        <f aca="true" t="shared" si="0" ref="O13:O27">SUM(F13:M13)</f>
        <v>52565.159485603945</v>
      </c>
      <c r="P13" s="68">
        <v>70564.26</v>
      </c>
      <c r="Q13" s="68">
        <v>51652.62</v>
      </c>
      <c r="R13" s="3">
        <f aca="true" t="shared" si="1" ref="R13:R27">Q13-O13</f>
        <v>-912.539485603942</v>
      </c>
      <c r="S13" s="8" t="s">
        <v>43</v>
      </c>
    </row>
    <row r="14" spans="1:19" s="1" customFormat="1" ht="50.25" customHeight="1" thickBot="1">
      <c r="A14" s="4">
        <v>2</v>
      </c>
      <c r="B14" s="39" t="s">
        <v>20</v>
      </c>
      <c r="C14" s="5">
        <v>1976</v>
      </c>
      <c r="D14" s="5">
        <v>371.4</v>
      </c>
      <c r="E14" s="5">
        <v>371.4</v>
      </c>
      <c r="F14" s="6">
        <f>F4/E31*E14</f>
        <v>37171.8929690008</v>
      </c>
      <c r="G14" s="6">
        <v>0</v>
      </c>
      <c r="H14" s="63">
        <v>328.49</v>
      </c>
      <c r="I14" s="64">
        <v>0</v>
      </c>
      <c r="J14" s="62">
        <v>35500</v>
      </c>
      <c r="K14" s="63">
        <v>1304.49</v>
      </c>
      <c r="L14" s="6"/>
      <c r="M14" s="6">
        <f>M3/E31*E14</f>
        <v>20824.768356741573</v>
      </c>
      <c r="N14" s="6">
        <f aca="true" t="shared" si="2" ref="N14:N27">M14*54.48%</f>
        <v>11345.333800752807</v>
      </c>
      <c r="O14" s="7">
        <f t="shared" si="0"/>
        <v>95129.64132574238</v>
      </c>
      <c r="P14" s="68">
        <v>68844.12</v>
      </c>
      <c r="Q14" s="68">
        <v>62112.11</v>
      </c>
      <c r="R14" s="3">
        <f t="shared" si="1"/>
        <v>-33017.531325742384</v>
      </c>
      <c r="S14" s="10" t="s">
        <v>35</v>
      </c>
    </row>
    <row r="15" spans="1:19" s="1" customFormat="1" ht="50.25" customHeight="1" thickBot="1">
      <c r="A15" s="4">
        <v>3</v>
      </c>
      <c r="B15" s="39" t="s">
        <v>21</v>
      </c>
      <c r="C15" s="5">
        <v>1975</v>
      </c>
      <c r="D15" s="5">
        <v>371.4</v>
      </c>
      <c r="E15" s="5">
        <v>371.4</v>
      </c>
      <c r="F15" s="6">
        <f>F4/E31*E15</f>
        <v>37171.8929690008</v>
      </c>
      <c r="G15" s="6">
        <v>0</v>
      </c>
      <c r="H15" s="63">
        <v>1583.36</v>
      </c>
      <c r="I15" s="64">
        <v>0</v>
      </c>
      <c r="J15" s="62">
        <v>0</v>
      </c>
      <c r="K15" s="63">
        <v>1304.49</v>
      </c>
      <c r="L15" s="6"/>
      <c r="M15" s="6">
        <f>M3/E31*E15</f>
        <v>20824.768356741573</v>
      </c>
      <c r="N15" s="6">
        <f t="shared" si="2"/>
        <v>11345.333800752807</v>
      </c>
      <c r="O15" s="7">
        <f t="shared" si="0"/>
        <v>60884.51132574237</v>
      </c>
      <c r="P15" s="68">
        <v>49262.04</v>
      </c>
      <c r="Q15" s="68">
        <v>48180.84</v>
      </c>
      <c r="R15" s="3">
        <f t="shared" si="1"/>
        <v>-12703.671325742376</v>
      </c>
      <c r="S15" s="8" t="s">
        <v>40</v>
      </c>
    </row>
    <row r="16" spans="1:19" s="1" customFormat="1" ht="50.25" customHeight="1" thickBot="1">
      <c r="A16" s="4">
        <v>4</v>
      </c>
      <c r="B16" s="39" t="s">
        <v>22</v>
      </c>
      <c r="C16" s="5">
        <v>1986</v>
      </c>
      <c r="D16" s="5">
        <v>496.8</v>
      </c>
      <c r="E16" s="5">
        <v>496.8</v>
      </c>
      <c r="F16" s="6">
        <f>F4/E31*E16</f>
        <v>49722.66135433387</v>
      </c>
      <c r="G16" s="6">
        <v>0</v>
      </c>
      <c r="H16" s="63">
        <v>1044.33</v>
      </c>
      <c r="I16" s="64">
        <v>0</v>
      </c>
      <c r="J16" s="62">
        <v>0</v>
      </c>
      <c r="K16" s="63">
        <v>1304.49</v>
      </c>
      <c r="L16" s="6"/>
      <c r="M16" s="6">
        <f>M3/E31*E16</f>
        <v>27856.071404494385</v>
      </c>
      <c r="N16" s="6">
        <f t="shared" si="2"/>
        <v>15175.98770116854</v>
      </c>
      <c r="O16" s="7">
        <f t="shared" si="0"/>
        <v>79927.55275882826</v>
      </c>
      <c r="P16" s="68">
        <v>94719.6</v>
      </c>
      <c r="Q16" s="68">
        <v>81813.08</v>
      </c>
      <c r="R16" s="3">
        <f t="shared" si="1"/>
        <v>1885.5272411717451</v>
      </c>
      <c r="S16" s="8" t="s">
        <v>44</v>
      </c>
    </row>
    <row r="17" spans="1:19" s="1" customFormat="1" ht="50.25" customHeight="1" thickBot="1">
      <c r="A17" s="4">
        <v>5</v>
      </c>
      <c r="B17" s="39" t="s">
        <v>23</v>
      </c>
      <c r="C17" s="5">
        <v>1981</v>
      </c>
      <c r="D17" s="5">
        <v>500.6</v>
      </c>
      <c r="E17" s="5">
        <v>500.6</v>
      </c>
      <c r="F17" s="6">
        <f>F4/E31*E17</f>
        <v>50102.98766904094</v>
      </c>
      <c r="G17" s="6">
        <v>0</v>
      </c>
      <c r="H17" s="63">
        <v>1229.95</v>
      </c>
      <c r="I17" s="64">
        <v>5650</v>
      </c>
      <c r="J17" s="62">
        <v>0</v>
      </c>
      <c r="K17" s="63">
        <v>1304.49</v>
      </c>
      <c r="L17" s="6"/>
      <c r="M17" s="6">
        <f>M3/E31*E17</f>
        <v>28069.14119382023</v>
      </c>
      <c r="N17" s="6">
        <f t="shared" si="2"/>
        <v>15292.068122393259</v>
      </c>
      <c r="O17" s="7">
        <f t="shared" si="0"/>
        <v>86356.56886286117</v>
      </c>
      <c r="P17" s="68">
        <v>91590.6</v>
      </c>
      <c r="Q17" s="68">
        <v>93609.44</v>
      </c>
      <c r="R17" s="3">
        <f t="shared" si="1"/>
        <v>7252.8711371388345</v>
      </c>
      <c r="S17" s="8" t="s">
        <v>45</v>
      </c>
    </row>
    <row r="18" spans="1:19" s="1" customFormat="1" ht="50.25" customHeight="1" thickBot="1">
      <c r="A18" s="4">
        <v>6</v>
      </c>
      <c r="B18" s="39" t="s">
        <v>24</v>
      </c>
      <c r="C18" s="5">
        <v>1985</v>
      </c>
      <c r="D18" s="5">
        <v>491.2</v>
      </c>
      <c r="E18" s="5">
        <v>491.2</v>
      </c>
      <c r="F18" s="6">
        <f>F4/E31*E18</f>
        <v>49162.180469502404</v>
      </c>
      <c r="G18" s="6">
        <v>0</v>
      </c>
      <c r="H18" s="63">
        <v>2886.12</v>
      </c>
      <c r="I18" s="64">
        <v>0</v>
      </c>
      <c r="J18" s="62">
        <v>0</v>
      </c>
      <c r="K18" s="63">
        <v>1304.49</v>
      </c>
      <c r="L18" s="6"/>
      <c r="M18" s="6">
        <f>M3/E31*E18</f>
        <v>27542.073820224723</v>
      </c>
      <c r="N18" s="6">
        <f t="shared" si="2"/>
        <v>15004.921817258428</v>
      </c>
      <c r="O18" s="7">
        <f t="shared" si="0"/>
        <v>80894.86428972712</v>
      </c>
      <c r="P18" s="68">
        <v>94208.4</v>
      </c>
      <c r="Q18" s="68">
        <v>86220.81</v>
      </c>
      <c r="R18" s="3">
        <f t="shared" si="1"/>
        <v>5325.9457102728775</v>
      </c>
      <c r="S18" s="8" t="s">
        <v>49</v>
      </c>
    </row>
    <row r="19" spans="1:19" s="1" customFormat="1" ht="50.25" customHeight="1" thickBot="1">
      <c r="A19" s="4">
        <v>7</v>
      </c>
      <c r="B19" s="39" t="s">
        <v>25</v>
      </c>
      <c r="C19" s="5">
        <v>1966</v>
      </c>
      <c r="D19" s="5">
        <v>419.4</v>
      </c>
      <c r="E19" s="5">
        <v>358.1</v>
      </c>
      <c r="F19" s="6">
        <f>F4/E31*E19</f>
        <v>35840.75086752608</v>
      </c>
      <c r="G19" s="6">
        <v>0</v>
      </c>
      <c r="H19" s="63">
        <v>-879.86</v>
      </c>
      <c r="I19" s="64">
        <v>0</v>
      </c>
      <c r="J19" s="62">
        <v>0</v>
      </c>
      <c r="K19" s="63">
        <v>1304.49</v>
      </c>
      <c r="L19" s="6"/>
      <c r="M19" s="6">
        <f>M3/E31*E19</f>
        <v>20079.02409410113</v>
      </c>
      <c r="N19" s="6">
        <f t="shared" si="2"/>
        <v>10939.052326466293</v>
      </c>
      <c r="O19" s="7">
        <f t="shared" si="0"/>
        <v>56344.40496162721</v>
      </c>
      <c r="P19" s="68">
        <v>69327.9</v>
      </c>
      <c r="Q19" s="68">
        <v>84382.54</v>
      </c>
      <c r="R19" s="3">
        <f t="shared" si="1"/>
        <v>28038.135038372784</v>
      </c>
      <c r="S19" s="8" t="s">
        <v>46</v>
      </c>
    </row>
    <row r="20" spans="1:19" s="1" customFormat="1" ht="50.25" customHeight="1" thickBot="1">
      <c r="A20" s="4">
        <v>8</v>
      </c>
      <c r="B20" s="39" t="s">
        <v>26</v>
      </c>
      <c r="C20" s="5">
        <v>1985</v>
      </c>
      <c r="D20" s="5">
        <v>485.2</v>
      </c>
      <c r="E20" s="5">
        <v>485.2</v>
      </c>
      <c r="F20" s="6">
        <f>F4/E31*E20</f>
        <v>48561.665235754415</v>
      </c>
      <c r="G20" s="6">
        <v>0</v>
      </c>
      <c r="H20" s="63">
        <v>2080.13</v>
      </c>
      <c r="I20" s="64">
        <v>0</v>
      </c>
      <c r="J20" s="62">
        <v>0</v>
      </c>
      <c r="K20" s="63">
        <v>1304.49</v>
      </c>
      <c r="L20" s="6"/>
      <c r="M20" s="6">
        <f>M3/E31*E20</f>
        <v>27205.647837078654</v>
      </c>
      <c r="N20" s="6">
        <f t="shared" si="2"/>
        <v>14821.636941640449</v>
      </c>
      <c r="O20" s="7">
        <f t="shared" si="0"/>
        <v>79151.93307283307</v>
      </c>
      <c r="P20" s="68">
        <v>93066.48</v>
      </c>
      <c r="Q20" s="68">
        <v>71113.3</v>
      </c>
      <c r="R20" s="3">
        <f t="shared" si="1"/>
        <v>-8038.633072833065</v>
      </c>
      <c r="S20" s="8" t="s">
        <v>48</v>
      </c>
    </row>
    <row r="21" spans="1:19" s="1" customFormat="1" ht="50.25" customHeight="1" thickBot="1">
      <c r="A21" s="4">
        <v>9</v>
      </c>
      <c r="B21" s="39" t="s">
        <v>27</v>
      </c>
      <c r="C21" s="5">
        <v>1962</v>
      </c>
      <c r="D21" s="11">
        <v>378</v>
      </c>
      <c r="E21" s="11">
        <v>41</v>
      </c>
      <c r="F21" s="6">
        <f>F4/E31*E21</f>
        <v>4103.520763944623</v>
      </c>
      <c r="G21" s="6">
        <v>0</v>
      </c>
      <c r="H21" s="63">
        <v>58.62</v>
      </c>
      <c r="I21" s="64">
        <v>0</v>
      </c>
      <c r="J21" s="62">
        <v>0</v>
      </c>
      <c r="K21" s="63">
        <v>141.11</v>
      </c>
      <c r="L21" s="6"/>
      <c r="M21" s="6">
        <f>M3/E31*E21</f>
        <v>2298.910884831461</v>
      </c>
      <c r="N21" s="6">
        <f t="shared" si="2"/>
        <v>1252.4466500561798</v>
      </c>
      <c r="O21" s="7">
        <f t="shared" si="0"/>
        <v>6602.161648776083</v>
      </c>
      <c r="P21" s="68">
        <v>7549.2</v>
      </c>
      <c r="Q21" s="68">
        <v>6582.14</v>
      </c>
      <c r="R21" s="3">
        <f t="shared" si="1"/>
        <v>-20.021648776082657</v>
      </c>
      <c r="S21" s="10"/>
    </row>
    <row r="22" spans="1:19" s="1" customFormat="1" ht="50.25" customHeight="1" thickBot="1">
      <c r="A22" s="4">
        <v>10</v>
      </c>
      <c r="B22" s="39" t="s">
        <v>28</v>
      </c>
      <c r="C22" s="5">
        <v>1963</v>
      </c>
      <c r="D22" s="5">
        <v>362.7</v>
      </c>
      <c r="E22" s="5">
        <v>362.7</v>
      </c>
      <c r="F22" s="6">
        <f>F4/E31*E22</f>
        <v>36301.145880066215</v>
      </c>
      <c r="G22" s="6">
        <v>0</v>
      </c>
      <c r="H22" s="63">
        <v>7998.51</v>
      </c>
      <c r="I22" s="64">
        <v>0</v>
      </c>
      <c r="J22" s="62">
        <v>0</v>
      </c>
      <c r="K22" s="63">
        <v>1304.49</v>
      </c>
      <c r="L22" s="6"/>
      <c r="M22" s="6">
        <f>M3/E31*E22</f>
        <v>20336.950681179776</v>
      </c>
      <c r="N22" s="6">
        <f t="shared" si="2"/>
        <v>11079.570731106742</v>
      </c>
      <c r="O22" s="7">
        <f t="shared" si="0"/>
        <v>65941.096561246</v>
      </c>
      <c r="P22" s="68">
        <v>69235.68</v>
      </c>
      <c r="Q22" s="68">
        <v>49455.55</v>
      </c>
      <c r="R22" s="3">
        <f t="shared" si="1"/>
        <v>-16485.546561245996</v>
      </c>
      <c r="S22" s="10" t="s">
        <v>38</v>
      </c>
    </row>
    <row r="23" spans="1:19" s="1" customFormat="1" ht="50.25" customHeight="1" thickBot="1">
      <c r="A23" s="4">
        <v>11</v>
      </c>
      <c r="B23" s="39" t="s">
        <v>29</v>
      </c>
      <c r="C23" s="5">
        <v>1968</v>
      </c>
      <c r="D23" s="5">
        <v>361.7</v>
      </c>
      <c r="E23" s="5">
        <v>361.7</v>
      </c>
      <c r="F23" s="6">
        <f>F4/E31*E23</f>
        <v>36201.06000777488</v>
      </c>
      <c r="G23" s="6">
        <v>0</v>
      </c>
      <c r="H23" s="63">
        <v>1201.79</v>
      </c>
      <c r="I23" s="64">
        <v>0</v>
      </c>
      <c r="J23" s="62">
        <v>0</v>
      </c>
      <c r="K23" s="63">
        <v>1304.49</v>
      </c>
      <c r="L23" s="6"/>
      <c r="M23" s="6">
        <f>M3/E31*E23</f>
        <v>20280.879683988765</v>
      </c>
      <c r="N23" s="6">
        <f t="shared" si="2"/>
        <v>11049.023251837078</v>
      </c>
      <c r="O23" s="7">
        <f t="shared" si="0"/>
        <v>58988.21969176365</v>
      </c>
      <c r="P23" s="68">
        <v>61914.6</v>
      </c>
      <c r="Q23" s="68">
        <v>41636.85</v>
      </c>
      <c r="R23" s="3">
        <f t="shared" si="1"/>
        <v>-17351.369691763648</v>
      </c>
      <c r="S23" s="10" t="s">
        <v>37</v>
      </c>
    </row>
    <row r="24" spans="1:19" s="1" customFormat="1" ht="50.25" customHeight="1" thickBot="1">
      <c r="A24" s="4">
        <v>12</v>
      </c>
      <c r="B24" s="39" t="s">
        <v>30</v>
      </c>
      <c r="C24" s="5">
        <v>1969</v>
      </c>
      <c r="D24" s="11">
        <v>336</v>
      </c>
      <c r="E24" s="11">
        <v>336</v>
      </c>
      <c r="F24" s="6">
        <f>F4/E31*E24</f>
        <v>33628.85308988764</v>
      </c>
      <c r="G24" s="6">
        <v>0</v>
      </c>
      <c r="H24" s="63">
        <v>346.45</v>
      </c>
      <c r="I24" s="64">
        <v>0</v>
      </c>
      <c r="J24" s="62">
        <v>0</v>
      </c>
      <c r="K24" s="63">
        <v>1304.49</v>
      </c>
      <c r="L24" s="6"/>
      <c r="M24" s="6">
        <f>M3/E31*E24</f>
        <v>18839.85505617978</v>
      </c>
      <c r="N24" s="6">
        <f t="shared" si="2"/>
        <v>10263.953034606742</v>
      </c>
      <c r="O24" s="7">
        <f t="shared" si="0"/>
        <v>54119.64814606741</v>
      </c>
      <c r="P24" s="68">
        <v>67187.28</v>
      </c>
      <c r="Q24" s="68">
        <v>88244.98</v>
      </c>
      <c r="R24" s="3">
        <f t="shared" si="1"/>
        <v>34125.331853932585</v>
      </c>
      <c r="S24" s="8" t="s">
        <v>42</v>
      </c>
    </row>
    <row r="25" spans="1:19" s="1" customFormat="1" ht="63" customHeight="1" thickBot="1">
      <c r="A25" s="4">
        <v>13</v>
      </c>
      <c r="B25" s="39" t="s">
        <v>31</v>
      </c>
      <c r="C25" s="5">
        <v>1971</v>
      </c>
      <c r="D25" s="11">
        <v>750.2</v>
      </c>
      <c r="E25" s="11">
        <v>750.2</v>
      </c>
      <c r="F25" s="6">
        <f>F4/E31*E25</f>
        <v>75084.42139295748</v>
      </c>
      <c r="G25" s="6">
        <v>0</v>
      </c>
      <c r="H25" s="63">
        <v>56035.97</v>
      </c>
      <c r="I25" s="64">
        <v>0</v>
      </c>
      <c r="J25" s="62">
        <v>17300</v>
      </c>
      <c r="K25" s="63">
        <v>2567.67</v>
      </c>
      <c r="L25" s="6"/>
      <c r="M25" s="6">
        <f>M3/E31*E25</f>
        <v>42064.46209269664</v>
      </c>
      <c r="N25" s="6">
        <f t="shared" si="2"/>
        <v>22916.718948101126</v>
      </c>
      <c r="O25" s="7">
        <f t="shared" si="0"/>
        <v>193052.52348565412</v>
      </c>
      <c r="P25" s="68">
        <v>141160.38</v>
      </c>
      <c r="Q25" s="68">
        <v>100933.79</v>
      </c>
      <c r="R25" s="3">
        <f t="shared" si="1"/>
        <v>-92118.73348565413</v>
      </c>
      <c r="S25" s="8" t="s">
        <v>47</v>
      </c>
    </row>
    <row r="26" spans="1:19" s="1" customFormat="1" ht="41.25" customHeight="1" thickBot="1">
      <c r="A26" s="4">
        <v>14</v>
      </c>
      <c r="B26" s="39" t="s">
        <v>32</v>
      </c>
      <c r="C26" s="5">
        <v>1979</v>
      </c>
      <c r="D26" s="5">
        <v>810.2</v>
      </c>
      <c r="E26" s="5">
        <v>810.2</v>
      </c>
      <c r="F26" s="6">
        <f>F4/E31*E26</f>
        <v>81089.5737304374</v>
      </c>
      <c r="G26" s="6">
        <v>0</v>
      </c>
      <c r="H26" s="63">
        <v>2529.75</v>
      </c>
      <c r="I26" s="64">
        <v>14071.8</v>
      </c>
      <c r="J26" s="62">
        <v>0</v>
      </c>
      <c r="K26" s="63">
        <v>2632.9</v>
      </c>
      <c r="L26" s="6"/>
      <c r="M26" s="6">
        <f>M3/E31*E26</f>
        <v>45428.72192415731</v>
      </c>
      <c r="N26" s="6">
        <f t="shared" si="2"/>
        <v>24749.5677042809</v>
      </c>
      <c r="O26" s="7">
        <f t="shared" si="0"/>
        <v>145752.7456545947</v>
      </c>
      <c r="P26" s="68">
        <v>148527.18</v>
      </c>
      <c r="Q26" s="68">
        <v>105518.26</v>
      </c>
      <c r="R26" s="3">
        <f t="shared" si="1"/>
        <v>-40234.48565459471</v>
      </c>
      <c r="S26" s="10" t="s">
        <v>36</v>
      </c>
    </row>
    <row r="27" spans="1:19" s="1" customFormat="1" ht="50.25" customHeight="1" thickBot="1">
      <c r="A27" s="4">
        <v>15</v>
      </c>
      <c r="B27" s="39" t="s">
        <v>33</v>
      </c>
      <c r="C27" s="5">
        <v>1979</v>
      </c>
      <c r="D27" s="5">
        <v>810.2</v>
      </c>
      <c r="E27" s="5">
        <v>810.2</v>
      </c>
      <c r="F27" s="6">
        <f>F4/E31*E27</f>
        <v>81089.5737304374</v>
      </c>
      <c r="G27" s="6">
        <v>0</v>
      </c>
      <c r="H27" s="63">
        <v>7366.45</v>
      </c>
      <c r="I27" s="63">
        <v>0</v>
      </c>
      <c r="J27" s="62">
        <v>0</v>
      </c>
      <c r="K27" s="63">
        <v>2632.9</v>
      </c>
      <c r="L27" s="6"/>
      <c r="M27" s="6">
        <f>M3/E31*E27</f>
        <v>45428.72192415731</v>
      </c>
      <c r="N27" s="6">
        <f t="shared" si="2"/>
        <v>24749.5677042809</v>
      </c>
      <c r="O27" s="7">
        <f t="shared" si="0"/>
        <v>136517.6456545947</v>
      </c>
      <c r="P27" s="68">
        <v>142297.5</v>
      </c>
      <c r="Q27" s="68">
        <v>103832.9</v>
      </c>
      <c r="R27" s="3">
        <f t="shared" si="1"/>
        <v>-32684.745654594706</v>
      </c>
      <c r="S27" s="8" t="s">
        <v>41</v>
      </c>
    </row>
    <row r="28" spans="1:20" s="1" customFormat="1" ht="63.75" customHeight="1" thickBot="1">
      <c r="A28" s="4">
        <v>16</v>
      </c>
      <c r="B28" s="39" t="s">
        <v>59</v>
      </c>
      <c r="C28" s="5">
        <v>1966</v>
      </c>
      <c r="D28" s="11">
        <v>434.8</v>
      </c>
      <c r="E28" s="11">
        <v>434.8</v>
      </c>
      <c r="F28" s="6">
        <f>F4/E31*E28</f>
        <v>43517.33727227127</v>
      </c>
      <c r="G28" s="6">
        <v>0</v>
      </c>
      <c r="H28" s="63">
        <v>-2465.89</v>
      </c>
      <c r="I28" s="64">
        <v>0</v>
      </c>
      <c r="J28" s="62">
        <v>13576.16</v>
      </c>
      <c r="K28" s="63">
        <v>1698.44</v>
      </c>
      <c r="L28" s="6"/>
      <c r="M28" s="6">
        <f>M3/E31*E28</f>
        <v>24379.66957865169</v>
      </c>
      <c r="N28" s="6">
        <f>M28*54.5%</f>
        <v>13286.919920365171</v>
      </c>
      <c r="O28" s="6">
        <f>SUM(F28:M28)</f>
        <v>80705.71685092297</v>
      </c>
      <c r="P28" s="63">
        <v>69092.52</v>
      </c>
      <c r="Q28" s="63">
        <v>41728.83</v>
      </c>
      <c r="R28" s="2">
        <f>Q28-O28</f>
        <v>-38976.886850922965</v>
      </c>
      <c r="S28" s="8" t="s">
        <v>52</v>
      </c>
      <c r="T28" s="9" t="s">
        <v>51</v>
      </c>
    </row>
    <row r="29" spans="1:19" s="1" customFormat="1" ht="67.5" customHeight="1" thickBot="1">
      <c r="A29" s="4">
        <v>17</v>
      </c>
      <c r="B29" s="39" t="s">
        <v>61</v>
      </c>
      <c r="C29" s="5">
        <v>1956</v>
      </c>
      <c r="D29" s="5">
        <v>380.7</v>
      </c>
      <c r="E29" s="5">
        <v>380.7</v>
      </c>
      <c r="F29" s="6">
        <f>F4/E31*E29</f>
        <v>38102.691581310195</v>
      </c>
      <c r="G29" s="6">
        <v>0</v>
      </c>
      <c r="H29" s="63">
        <v>3777.61</v>
      </c>
      <c r="I29" s="64">
        <v>1005</v>
      </c>
      <c r="J29" s="62">
        <v>0</v>
      </c>
      <c r="K29" s="63">
        <v>1263.16</v>
      </c>
      <c r="L29" s="6"/>
      <c r="M29" s="6">
        <f>M3/E31*E29</f>
        <v>21346.22863061798</v>
      </c>
      <c r="N29" s="6">
        <f>M29*54.5%</f>
        <v>11633.694603686801</v>
      </c>
      <c r="O29" s="6">
        <f>SUM(F29:M29)</f>
        <v>65494.69021192818</v>
      </c>
      <c r="P29" s="63">
        <v>60805.44</v>
      </c>
      <c r="Q29" s="63">
        <v>46995.84</v>
      </c>
      <c r="R29" s="2">
        <f>Q29-O29</f>
        <v>-18498.850211928184</v>
      </c>
      <c r="S29" s="8" t="s">
        <v>53</v>
      </c>
    </row>
    <row r="30" spans="1:19" s="1" customFormat="1" ht="65.25" customHeight="1" thickBot="1">
      <c r="A30" s="4">
        <v>18</v>
      </c>
      <c r="B30" s="39" t="s">
        <v>60</v>
      </c>
      <c r="C30" s="5">
        <v>1962</v>
      </c>
      <c r="D30" s="5">
        <v>281.1</v>
      </c>
      <c r="E30" s="5">
        <v>281.1</v>
      </c>
      <c r="F30" s="6">
        <f>F4/E31*E30</f>
        <v>28134.138701093503</v>
      </c>
      <c r="G30" s="6">
        <v>0</v>
      </c>
      <c r="H30" s="63">
        <v>261.11</v>
      </c>
      <c r="I30" s="64">
        <v>0</v>
      </c>
      <c r="J30" s="62">
        <v>0</v>
      </c>
      <c r="K30" s="63">
        <v>1259.16</v>
      </c>
      <c r="L30" s="6"/>
      <c r="M30" s="6">
        <f>M3/E31*E30</f>
        <v>15761.557310393262</v>
      </c>
      <c r="N30" s="6">
        <f>M30*54.5%</f>
        <v>8590.04873416433</v>
      </c>
      <c r="O30" s="6">
        <f>SUM(F30:M30)</f>
        <v>45415.966011486766</v>
      </c>
      <c r="P30" s="63">
        <v>44507.46</v>
      </c>
      <c r="Q30" s="63">
        <v>35871.44</v>
      </c>
      <c r="R30" s="2">
        <f>Q30-O30</f>
        <v>-9544.526011486763</v>
      </c>
      <c r="S30" s="8" t="s">
        <v>50</v>
      </c>
    </row>
    <row r="31" spans="1:19" s="1" customFormat="1" ht="34.5" customHeight="1" thickBot="1">
      <c r="A31" s="43">
        <v>18</v>
      </c>
      <c r="B31" s="39" t="s">
        <v>34</v>
      </c>
      <c r="C31" s="13"/>
      <c r="D31" s="14">
        <f>SUM(D13:D30)</f>
        <v>8372.699999999999</v>
      </c>
      <c r="E31" s="14">
        <f>SUM(E13:E30)</f>
        <v>7974.4</v>
      </c>
      <c r="F31" s="14">
        <f aca="true" t="shared" si="3" ref="F31:R31">SUM(F13:F30)</f>
        <v>798124.78</v>
      </c>
      <c r="G31" s="14">
        <f t="shared" si="3"/>
        <v>0</v>
      </c>
      <c r="H31" s="65">
        <f t="shared" si="3"/>
        <v>84940.02</v>
      </c>
      <c r="I31" s="65">
        <f t="shared" si="3"/>
        <v>20726.8</v>
      </c>
      <c r="J31" s="65">
        <f t="shared" si="3"/>
        <v>66376.16</v>
      </c>
      <c r="K31" s="65">
        <f t="shared" si="3"/>
        <v>26544.73</v>
      </c>
      <c r="L31" s="14">
        <f t="shared" si="3"/>
        <v>0</v>
      </c>
      <c r="M31" s="14">
        <f t="shared" si="3"/>
        <v>447132.56</v>
      </c>
      <c r="N31" s="14">
        <f t="shared" si="3"/>
        <v>243610.11617910393</v>
      </c>
      <c r="O31" s="14">
        <f t="shared" si="3"/>
        <v>1443845.05</v>
      </c>
      <c r="P31" s="65">
        <f t="shared" si="3"/>
        <v>1443860.64</v>
      </c>
      <c r="Q31" s="65">
        <f t="shared" si="3"/>
        <v>1199885.32</v>
      </c>
      <c r="R31" s="14">
        <f t="shared" si="3"/>
        <v>-243959.73000000016</v>
      </c>
      <c r="S31" s="15"/>
    </row>
    <row r="32" spans="1:19" ht="50.25" customHeight="1">
      <c r="A32" s="70" t="s">
        <v>18</v>
      </c>
      <c r="B32" s="70"/>
      <c r="C32" s="70"/>
      <c r="D32" s="70"/>
      <c r="E32" s="70"/>
      <c r="F32" s="70"/>
      <c r="G32" s="70"/>
      <c r="H32" s="70"/>
      <c r="I32" s="70"/>
      <c r="J32" s="71"/>
      <c r="K32" s="70"/>
      <c r="L32" s="70"/>
      <c r="M32" s="70"/>
      <c r="N32" s="70"/>
      <c r="O32" s="70"/>
      <c r="P32" s="70"/>
      <c r="Q32" s="70"/>
      <c r="R32" s="70"/>
      <c r="S32" s="70"/>
    </row>
    <row r="33" spans="1:5" ht="34.5" customHeight="1">
      <c r="A33" s="21" t="s">
        <v>57</v>
      </c>
      <c r="B33" s="22"/>
      <c r="C33" s="23"/>
      <c r="D33" s="23"/>
      <c r="E33" s="24"/>
    </row>
    <row r="34" spans="1:5" ht="34.5" customHeight="1">
      <c r="A34" s="21" t="s">
        <v>39</v>
      </c>
      <c r="B34" s="22"/>
      <c r="C34" s="23"/>
      <c r="D34" s="23"/>
      <c r="E34" s="24"/>
    </row>
    <row r="35" spans="1:5" ht="51.75" customHeight="1">
      <c r="A35" s="21" t="s">
        <v>56</v>
      </c>
      <c r="B35" s="22"/>
      <c r="C35" s="23"/>
      <c r="D35" s="23"/>
      <c r="E35" s="24"/>
    </row>
    <row r="36" spans="1:5" ht="51.75" customHeight="1">
      <c r="A36" s="25"/>
      <c r="B36" s="22"/>
      <c r="C36" s="23"/>
      <c r="D36" s="23"/>
      <c r="E36" s="24"/>
    </row>
    <row r="37" spans="1:5" ht="51.75" customHeight="1">
      <c r="A37" s="26"/>
      <c r="B37" s="27"/>
      <c r="C37" s="28"/>
      <c r="D37" s="28"/>
      <c r="E37" s="29"/>
    </row>
    <row r="38" spans="2:5" ht="51.75" customHeight="1">
      <c r="B38" s="30"/>
      <c r="C38" s="30"/>
      <c r="D38" s="30"/>
      <c r="E38" s="30"/>
    </row>
    <row r="39" spans="2:5" ht="51.75" customHeight="1">
      <c r="B39" s="30"/>
      <c r="C39" s="30"/>
      <c r="D39" s="30"/>
      <c r="E39" s="30"/>
    </row>
  </sheetData>
  <sheetProtection/>
  <mergeCells count="22">
    <mergeCell ref="H10:H11"/>
    <mergeCell ref="F9:R9"/>
    <mergeCell ref="B10:B11"/>
    <mergeCell ref="O10:O11"/>
    <mergeCell ref="S8:S11"/>
    <mergeCell ref="A8:R8"/>
    <mergeCell ref="A9:E9"/>
    <mergeCell ref="D10:D11"/>
    <mergeCell ref="A10:A11"/>
    <mergeCell ref="R10:R11"/>
    <mergeCell ref="J10:J11"/>
    <mergeCell ref="M10:N10"/>
    <mergeCell ref="A32:S32"/>
    <mergeCell ref="C10:C11"/>
    <mergeCell ref="E10:E11"/>
    <mergeCell ref="P10:P11"/>
    <mergeCell ref="Q10:Q11"/>
    <mergeCell ref="K10:K11"/>
    <mergeCell ref="G10:G11"/>
    <mergeCell ref="L10:L11"/>
    <mergeCell ref="I10:I11"/>
    <mergeCell ref="F10:F11"/>
  </mergeCells>
  <printOptions/>
  <pageMargins left="0.1968503937007874" right="0" top="0.15748031496062992" bottom="0.1968503937007874" header="0" footer="0"/>
  <pageSetup horizontalDpi="600" verticalDpi="600" orientation="portrait" paperSize="9" scale="75" r:id="rId1"/>
  <rowBreaks count="1" manualBreakCount="1">
    <brk id="31" max="16" man="1"/>
  </rowBreaks>
  <colBreaks count="2" manualBreakCount="2">
    <brk id="8" max="30" man="1"/>
    <brk id="1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Buch</cp:lastModifiedBy>
  <cp:lastPrinted>2022-02-18T11:32:45Z</cp:lastPrinted>
  <dcterms:created xsi:type="dcterms:W3CDTF">2011-01-17T06:18:12Z</dcterms:created>
  <dcterms:modified xsi:type="dcterms:W3CDTF">2022-03-25T11:55:00Z</dcterms:modified>
  <cp:category/>
  <cp:version/>
  <cp:contentType/>
  <cp:contentStatus/>
</cp:coreProperties>
</file>